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7795" windowHeight="12795" activeTab="0"/>
  </bookViews>
  <sheets>
    <sheet name="стр.1_5" sheetId="1" r:id="rId1"/>
  </sheets>
  <externalReferences>
    <externalReference r:id="rId4"/>
    <externalReference r:id="rId5"/>
    <externalReference r:id="rId6"/>
  </externalReferences>
  <definedNames>
    <definedName name="TABLE" localSheetId="0">'стр.1_5'!$A$8:$F$44</definedName>
    <definedName name="_xlnm.Print_Titles" localSheetId="0">'стр.1_5'!$8:$8</definedName>
    <definedName name="_xlnm.Print_Area" localSheetId="0">'стр.1_5'!$A$1:$F$52</definedName>
  </definedNames>
  <calcPr fullCalcOnLoad="1"/>
</workbook>
</file>

<file path=xl/sharedStrings.xml><?xml version="1.0" encoding="utf-8"?>
<sst xmlns="http://schemas.openxmlformats.org/spreadsheetml/2006/main" count="117" uniqueCount="89">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</sst>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#,##0.000"/>
    <numFmt numFmtId="189" formatCode="#,##0.000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9" fontId="1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%20&#1057;&#1069;&#1057;\&#1058;&#1040;&#1056;&#1048;&#1060;&#1067;\2019\&#1058;&#1072;&#1088;&#1080;&#1092;%20&#1054;&#1054;&#1054;%20&#1057;&#1069;&#1057;%202019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%20&#1082;%20&#1087;&#1088;&#1077;&#1076;&#1083;&#1086;&#1078;&#1077;&#1085;&#1080;&#1102;%20&#1086;%20&#1088;&#1072;&#1079;&#1084;&#1077;&#1088;&#1077;%20&#1094;&#1077;&#1085;%20(&#1090;&#1072;&#1088;&#1080;&#1092;&#1086;&#1074;)%20&#1085;&#1072;%202019%20&#1075;&#1086;&#1076;%20&#1057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4;&#1054;%20&#1057;&#1069;&#1057;\&#1058;&#1040;&#1056;&#1048;&#1060;&#1067;\2019\PRIL1.ELECTR.5.89%20(02.03.17)%20-%20&#1054;&#1054;&#1054;%20&#1057;&#1069;&#1057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8"/>
      <sheetName val="План по Самбургу 2018"/>
      <sheetName val="План по Тольке 2018"/>
      <sheetName val="Тариф 2019"/>
      <sheetName val="План по Самбургу 2019"/>
      <sheetName val="План по Тольке 2019"/>
    </sheetNames>
    <sheetDataSet>
      <sheetData sheetId="3">
        <row r="8">
          <cell r="G8">
            <v>3.6</v>
          </cell>
          <cell r="K8">
            <v>3.6</v>
          </cell>
          <cell r="O8">
            <v>3.6</v>
          </cell>
        </row>
        <row r="12">
          <cell r="G12">
            <v>5379.495</v>
          </cell>
          <cell r="K12">
            <v>4783.01</v>
          </cell>
          <cell r="O12">
            <v>4945.617</v>
          </cell>
        </row>
        <row r="19">
          <cell r="G19">
            <v>4663.379</v>
          </cell>
          <cell r="K19">
            <v>4111.59</v>
          </cell>
          <cell r="O19">
            <v>4252.271000000001</v>
          </cell>
        </row>
        <row r="28">
          <cell r="G28">
            <v>69462.28070999999</v>
          </cell>
          <cell r="K28">
            <v>55068.63326856119</v>
          </cell>
          <cell r="O28">
            <v>77239.58605150646</v>
          </cell>
        </row>
        <row r="36">
          <cell r="G36">
            <v>291.5095190161902</v>
          </cell>
          <cell r="K36">
            <v>299.61216890619085</v>
          </cell>
          <cell r="O36">
            <v>305.695445961637</v>
          </cell>
        </row>
        <row r="41">
          <cell r="K41">
            <v>7918.871918131202</v>
          </cell>
        </row>
        <row r="77">
          <cell r="G77">
            <v>7664.82138</v>
          </cell>
          <cell r="K77">
            <v>4777.3</v>
          </cell>
          <cell r="O77">
            <v>9112.9211475</v>
          </cell>
        </row>
        <row r="123">
          <cell r="G123">
            <v>125489.40776892</v>
          </cell>
          <cell r="K123">
            <v>116122.44945545794</v>
          </cell>
          <cell r="O123">
            <v>138689.69341038296</v>
          </cell>
        </row>
        <row r="126">
          <cell r="G126">
            <v>7402.55934</v>
          </cell>
          <cell r="K126">
            <v>2786.820669370815</v>
          </cell>
          <cell r="O126">
            <v>4674.592205777501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 год РСК Ямала"/>
      <sheetName val="ООО СЭС 2019 год"/>
    </sheetNames>
    <sheetDataSet>
      <sheetData sheetId="1">
        <row r="12">
          <cell r="D12">
            <v>3945.9030000000002</v>
          </cell>
          <cell r="E12">
            <v>2720.120669370815</v>
          </cell>
          <cell r="F12">
            <v>2818.9413700000005</v>
          </cell>
        </row>
        <row r="24">
          <cell r="D24">
            <v>132891.96710892</v>
          </cell>
          <cell r="E24">
            <v>115574.13442562912</v>
          </cell>
          <cell r="F24">
            <v>143364.28561616046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данные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6.1"/>
      <sheetName val="П№6.2"/>
      <sheetName val="П№7"/>
      <sheetName val="П№8 "/>
      <sheetName val="П№9"/>
      <sheetName val="П№10(топливо)"/>
      <sheetName val="П№11"/>
      <sheetName val="П№12 материалы"/>
      <sheetName val="П№13"/>
      <sheetName val="П№14"/>
      <sheetName val="П№14.1"/>
      <sheetName val="П№14.2"/>
      <sheetName val="П№14.3 "/>
      <sheetName val="П№14.4"/>
      <sheetName val="П№15(аренда)"/>
      <sheetName val="П№16.1(амортиз) "/>
      <sheetName val="П№16.2"/>
      <sheetName val="П№17"/>
      <sheetName val="П№18(транспорт)"/>
      <sheetName val="П№19 (прибыль)"/>
      <sheetName val="Т№1(сводная)"/>
      <sheetName val="Т№2"/>
      <sheetName val="ИТ№1"/>
      <sheetName val="ИТ№2"/>
      <sheetName val="ИТ№3"/>
      <sheetName val="ИТ№4 (исп аморт)"/>
      <sheetName val="ИТ№5"/>
      <sheetName val="ИТ№6"/>
      <sheetName val="ИТ№7"/>
      <sheetName val="Диапазоны"/>
      <sheetName val="Заголовок"/>
    </sheetNames>
    <sheetDataSet>
      <sheetData sheetId="24">
        <row r="12">
          <cell r="H12">
            <v>36.1</v>
          </cell>
          <cell r="I12">
            <v>38</v>
          </cell>
          <cell r="J12">
            <v>39</v>
          </cell>
        </row>
        <row r="19">
          <cell r="H19">
            <v>30395.582011585328</v>
          </cell>
          <cell r="I19">
            <v>28711.980936681375</v>
          </cell>
          <cell r="J19">
            <v>30747.292330259726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zoomScalePageLayoutView="0" workbookViewId="0" topLeftCell="A34">
      <selection activeCell="F10" sqref="F10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5" width="26.625" style="1" customWidth="1"/>
    <col min="6" max="6" width="24.125" style="1" customWidth="1"/>
    <col min="7" max="16384" width="9.125" style="1" customWidth="1"/>
  </cols>
  <sheetData>
    <row r="1" ht="54" customHeight="1">
      <c r="F1" s="3" t="s">
        <v>25</v>
      </c>
    </row>
    <row r="5" spans="1:6" ht="16.5">
      <c r="A5" s="26" t="s">
        <v>26</v>
      </c>
      <c r="B5" s="27"/>
      <c r="C5" s="27"/>
      <c r="D5" s="27"/>
      <c r="E5" s="27"/>
      <c r="F5" s="27"/>
    </row>
    <row r="8" spans="1:6" s="2" customFormat="1" ht="47.25">
      <c r="A8" s="7" t="s">
        <v>13</v>
      </c>
      <c r="B8" s="8" t="s">
        <v>0</v>
      </c>
      <c r="C8" s="8" t="s">
        <v>1</v>
      </c>
      <c r="D8" s="8" t="s">
        <v>15</v>
      </c>
      <c r="E8" s="8" t="s">
        <v>16</v>
      </c>
      <c r="F8" s="9" t="s">
        <v>14</v>
      </c>
    </row>
    <row r="9" spans="1:6" s="4" customFormat="1" ht="25.5" customHeight="1">
      <c r="A9" s="10" t="s">
        <v>2</v>
      </c>
      <c r="B9" s="11" t="s">
        <v>27</v>
      </c>
      <c r="C9" s="10" t="s">
        <v>7</v>
      </c>
      <c r="D9" s="22">
        <f>'[1]Тариф 2019'!$G$8</f>
        <v>3.6</v>
      </c>
      <c r="E9" s="22">
        <f>'[1]Тариф 2019'!$K$8</f>
        <v>3.6</v>
      </c>
      <c r="F9" s="22">
        <f>'[1]Тариф 2019'!$O$8</f>
        <v>3.6</v>
      </c>
    </row>
    <row r="10" spans="1:6" s="4" customFormat="1" ht="123.75" customHeight="1">
      <c r="A10" s="12" t="s">
        <v>4</v>
      </c>
      <c r="B10" s="13" t="s">
        <v>28</v>
      </c>
      <c r="C10" s="12" t="s">
        <v>7</v>
      </c>
      <c r="D10" s="18"/>
      <c r="E10" s="18"/>
      <c r="F10" s="18"/>
    </row>
    <row r="11" spans="1:6" s="4" customFormat="1" ht="40.5" customHeight="1">
      <c r="A11" s="12" t="s">
        <v>6</v>
      </c>
      <c r="B11" s="13" t="s">
        <v>29</v>
      </c>
      <c r="C11" s="12" t="s">
        <v>30</v>
      </c>
      <c r="D11" s="21">
        <f>'[1]Тариф 2019'!$G$12/1000</f>
        <v>5.3794949999999995</v>
      </c>
      <c r="E11" s="21">
        <f>'[1]Тариф 2019'!$K$12/1000</f>
        <v>4.78301</v>
      </c>
      <c r="F11" s="21">
        <f>'[1]Тариф 2019'!$O$12/1000</f>
        <v>4.945617</v>
      </c>
    </row>
    <row r="12" spans="1:6" s="4" customFormat="1" ht="40.5" customHeight="1">
      <c r="A12" s="12" t="s">
        <v>8</v>
      </c>
      <c r="B12" s="13" t="s">
        <v>31</v>
      </c>
      <c r="C12" s="12" t="s">
        <v>30</v>
      </c>
      <c r="D12" s="21">
        <f>'[1]Тариф 2019'!$G$19/1000</f>
        <v>4.663379</v>
      </c>
      <c r="E12" s="21">
        <f>'[1]Тариф 2019'!$K$19/1000</f>
        <v>4.1115900000000005</v>
      </c>
      <c r="F12" s="21">
        <f>'[1]Тариф 2019'!$O$19/1000</f>
        <v>4.252271</v>
      </c>
    </row>
    <row r="13" spans="1:6" s="4" customFormat="1" ht="40.5" customHeight="1">
      <c r="A13" s="12" t="s">
        <v>9</v>
      </c>
      <c r="B13" s="13" t="s">
        <v>32</v>
      </c>
      <c r="C13" s="12" t="s">
        <v>33</v>
      </c>
      <c r="D13" s="18"/>
      <c r="E13" s="18"/>
      <c r="F13" s="18"/>
    </row>
    <row r="14" spans="1:6" s="4" customFormat="1" ht="27" customHeight="1">
      <c r="A14" s="12" t="s">
        <v>17</v>
      </c>
      <c r="B14" s="13" t="s">
        <v>34</v>
      </c>
      <c r="C14" s="12" t="s">
        <v>33</v>
      </c>
      <c r="D14" s="18"/>
      <c r="E14" s="18"/>
      <c r="F14" s="18"/>
    </row>
    <row r="15" spans="1:6" s="4" customFormat="1" ht="40.5" customHeight="1">
      <c r="A15" s="12" t="s">
        <v>18</v>
      </c>
      <c r="B15" s="13" t="s">
        <v>35</v>
      </c>
      <c r="C15" s="12" t="s">
        <v>36</v>
      </c>
      <c r="D15" s="22">
        <f>'[2]ООО СЭС 2019 год'!D24/1000</f>
        <v>132.89196710892</v>
      </c>
      <c r="E15" s="22">
        <f>'[2]ООО СЭС 2019 год'!E24/1000</f>
        <v>115.57413442562913</v>
      </c>
      <c r="F15" s="22">
        <f>'[2]ООО СЭС 2019 год'!F24/1000</f>
        <v>143.36428561616046</v>
      </c>
    </row>
    <row r="16" spans="1:6" s="4" customFormat="1" ht="40.5" customHeight="1">
      <c r="A16" s="12" t="s">
        <v>37</v>
      </c>
      <c r="B16" s="13" t="s">
        <v>38</v>
      </c>
      <c r="C16" s="12" t="s">
        <v>36</v>
      </c>
      <c r="D16" s="18"/>
      <c r="E16" s="18"/>
      <c r="F16" s="18"/>
    </row>
    <row r="17" spans="1:6" s="4" customFormat="1" ht="40.5" customHeight="1">
      <c r="A17" s="12" t="s">
        <v>39</v>
      </c>
      <c r="B17" s="13" t="s">
        <v>40</v>
      </c>
      <c r="C17" s="12" t="s">
        <v>36</v>
      </c>
      <c r="D17" s="18"/>
      <c r="E17" s="18"/>
      <c r="F17" s="18"/>
    </row>
    <row r="18" spans="1:6" s="4" customFormat="1" ht="54" customHeight="1">
      <c r="A18" s="12" t="s">
        <v>41</v>
      </c>
      <c r="B18" s="13" t="s">
        <v>87</v>
      </c>
      <c r="C18" s="12" t="s">
        <v>36</v>
      </c>
      <c r="D18" s="18"/>
      <c r="E18" s="18"/>
      <c r="F18" s="18"/>
    </row>
    <row r="19" spans="1:6" s="4" customFormat="1" ht="25.5" customHeight="1">
      <c r="A19" s="12" t="s">
        <v>19</v>
      </c>
      <c r="B19" s="13" t="s">
        <v>42</v>
      </c>
      <c r="C19" s="12"/>
      <c r="D19" s="22">
        <f>D20</f>
        <v>69.46228070999999</v>
      </c>
      <c r="E19" s="22">
        <f>'[1]Тариф 2019'!$K$28/1000+'[1]Тариф 2019'!$K$41/1000</f>
        <v>62.987505186692395</v>
      </c>
      <c r="F19" s="22">
        <f>'[1]Тариф 2019'!$O$28/1000</f>
        <v>77.23958605150645</v>
      </c>
    </row>
    <row r="20" spans="1:6" s="4" customFormat="1" ht="40.5" customHeight="1">
      <c r="A20" s="12" t="s">
        <v>43</v>
      </c>
      <c r="B20" s="13" t="s">
        <v>44</v>
      </c>
      <c r="C20" s="12" t="s">
        <v>36</v>
      </c>
      <c r="D20" s="22">
        <f>'[1]Тариф 2019'!$G$28/1000</f>
        <v>69.46228070999999</v>
      </c>
      <c r="E20" s="22">
        <f>'[1]Тариф 2019'!$K$28/1000</f>
        <v>55.06863326856119</v>
      </c>
      <c r="F20" s="22">
        <f>'[1]Тариф 2019'!$O$28/1000</f>
        <v>77.23958605150645</v>
      </c>
    </row>
    <row r="21" spans="1:6" s="4" customFormat="1" ht="54" customHeight="1">
      <c r="A21" s="12"/>
      <c r="B21" s="13" t="s">
        <v>45</v>
      </c>
      <c r="C21" s="12" t="s">
        <v>46</v>
      </c>
      <c r="D21" s="22">
        <f>'[1]Тариф 2019'!$G$36</f>
        <v>291.5095190161902</v>
      </c>
      <c r="E21" s="22">
        <f>'[1]Тариф 2019'!$K$36</f>
        <v>299.61216890619085</v>
      </c>
      <c r="F21" s="22">
        <f>'[1]Тариф 2019'!$O$36</f>
        <v>305.695445961637</v>
      </c>
    </row>
    <row r="22" spans="1:6" s="4" customFormat="1" ht="27" customHeight="1">
      <c r="A22" s="12" t="s">
        <v>47</v>
      </c>
      <c r="B22" s="13" t="s">
        <v>48</v>
      </c>
      <c r="C22" s="12" t="s">
        <v>36</v>
      </c>
      <c r="D22" s="18"/>
      <c r="E22" s="18"/>
      <c r="F22" s="18"/>
    </row>
    <row r="23" spans="1:6" s="4" customFormat="1" ht="40.5" customHeight="1">
      <c r="A23" s="12"/>
      <c r="B23" s="13" t="s">
        <v>49</v>
      </c>
      <c r="C23" s="12" t="s">
        <v>50</v>
      </c>
      <c r="D23" s="18"/>
      <c r="E23" s="18"/>
      <c r="F23" s="18"/>
    </row>
    <row r="24" spans="1:6" s="4" customFormat="1" ht="72.75" customHeight="1">
      <c r="A24" s="12"/>
      <c r="B24" s="13" t="s">
        <v>88</v>
      </c>
      <c r="C24" s="12"/>
      <c r="D24" s="18"/>
      <c r="E24" s="18"/>
      <c r="F24" s="18"/>
    </row>
    <row r="25" spans="1:6" s="4" customFormat="1" ht="27" customHeight="1">
      <c r="A25" s="12" t="s">
        <v>20</v>
      </c>
      <c r="B25" s="13" t="s">
        <v>51</v>
      </c>
      <c r="C25" s="12" t="s">
        <v>36</v>
      </c>
      <c r="D25" s="22">
        <f>'[1]Тариф 2019'!$G$77/1000</f>
        <v>7.66482138</v>
      </c>
      <c r="E25" s="22">
        <f>'[1]Тариф 2019'!$K$77/1000</f>
        <v>4.7773</v>
      </c>
      <c r="F25" s="22">
        <f>'[1]Тариф 2019'!$O$77/1000</f>
        <v>9.1129211475</v>
      </c>
    </row>
    <row r="26" spans="1:8" s="4" customFormat="1" ht="69.75" customHeight="1">
      <c r="A26" s="12" t="s">
        <v>21</v>
      </c>
      <c r="B26" s="13" t="s">
        <v>10</v>
      </c>
      <c r="C26" s="12"/>
      <c r="D26" s="23">
        <f>'[3]П№14'!$H$19/1000</f>
        <v>30.39558201158533</v>
      </c>
      <c r="E26" s="21">
        <f>'[3]П№14'!$I$19/1000</f>
        <v>28.711980936681375</v>
      </c>
      <c r="F26" s="21">
        <f>'[3]П№14'!$J$19/1000</f>
        <v>30.747292330259725</v>
      </c>
      <c r="H26" s="20"/>
    </row>
    <row r="27" spans="1:6" s="4" customFormat="1" ht="40.5" customHeight="1">
      <c r="A27" s="12" t="s">
        <v>52</v>
      </c>
      <c r="B27" s="13" t="s">
        <v>53</v>
      </c>
      <c r="C27" s="12" t="s">
        <v>11</v>
      </c>
      <c r="D27" s="22">
        <f>'[3]П№14'!$H$12</f>
        <v>36.1</v>
      </c>
      <c r="E27" s="22">
        <f>'[3]П№14'!$I$12</f>
        <v>38</v>
      </c>
      <c r="F27" s="22">
        <f>'[3]П№14'!$J$12</f>
        <v>39</v>
      </c>
    </row>
    <row r="28" spans="1:6" s="4" customFormat="1" ht="40.5" customHeight="1">
      <c r="A28" s="12" t="s">
        <v>54</v>
      </c>
      <c r="B28" s="13" t="s">
        <v>81</v>
      </c>
      <c r="C28" s="12" t="s">
        <v>12</v>
      </c>
      <c r="D28" s="22">
        <f>D26/D27/12*1000</f>
        <v>70.16524010061248</v>
      </c>
      <c r="E28" s="22">
        <f>E26/E27/12*1000</f>
        <v>62.964870475178444</v>
      </c>
      <c r="F28" s="22">
        <f>F26/F27/12*1000</f>
        <v>65.69934258602505</v>
      </c>
    </row>
    <row r="29" spans="1:6" s="4" customFormat="1" ht="54" customHeight="1">
      <c r="A29" s="12" t="s">
        <v>55</v>
      </c>
      <c r="B29" s="13" t="s">
        <v>56</v>
      </c>
      <c r="C29" s="12"/>
      <c r="D29" s="18"/>
      <c r="E29" s="18"/>
      <c r="F29" s="18"/>
    </row>
    <row r="30" spans="1:6" s="4" customFormat="1" ht="35.25" customHeight="1">
      <c r="A30" s="12" t="s">
        <v>22</v>
      </c>
      <c r="B30" s="13" t="s">
        <v>57</v>
      </c>
      <c r="C30" s="12" t="s">
        <v>36</v>
      </c>
      <c r="D30" s="21">
        <f>'[1]Тариф 2019'!$G$123/1000</f>
        <v>125.48940776892</v>
      </c>
      <c r="E30" s="22">
        <f>'[1]Тариф 2019'!$K$123/1000</f>
        <v>116.12244945545794</v>
      </c>
      <c r="F30" s="22">
        <f>'[1]Тариф 2019'!$O$123/1000</f>
        <v>138.68969341038294</v>
      </c>
    </row>
    <row r="31" spans="1:6" s="4" customFormat="1" ht="40.5" customHeight="1">
      <c r="A31" s="12" t="s">
        <v>58</v>
      </c>
      <c r="B31" s="13" t="s">
        <v>59</v>
      </c>
      <c r="C31" s="12" t="s">
        <v>36</v>
      </c>
      <c r="D31" s="21">
        <f>D30</f>
        <v>125.48940776892</v>
      </c>
      <c r="E31" s="21">
        <f>E30</f>
        <v>116.12244945545794</v>
      </c>
      <c r="F31" s="21">
        <f>F30</f>
        <v>138.68969341038294</v>
      </c>
    </row>
    <row r="32" spans="1:6" s="4" customFormat="1" ht="40.5" customHeight="1">
      <c r="A32" s="12" t="s">
        <v>60</v>
      </c>
      <c r="B32" s="13" t="s">
        <v>61</v>
      </c>
      <c r="C32" s="12" t="s">
        <v>36</v>
      </c>
      <c r="D32" s="18"/>
      <c r="E32" s="18"/>
      <c r="F32" s="18"/>
    </row>
    <row r="33" spans="1:6" s="4" customFormat="1" ht="54" customHeight="1">
      <c r="A33" s="12" t="s">
        <v>62</v>
      </c>
      <c r="B33" s="13" t="s">
        <v>82</v>
      </c>
      <c r="C33" s="12" t="s">
        <v>36</v>
      </c>
      <c r="D33" s="18"/>
      <c r="E33" s="18"/>
      <c r="F33" s="18"/>
    </row>
    <row r="34" spans="1:6" s="4" customFormat="1" ht="40.5" customHeight="1">
      <c r="A34" s="12" t="s">
        <v>23</v>
      </c>
      <c r="B34" s="13" t="s">
        <v>63</v>
      </c>
      <c r="C34" s="12"/>
      <c r="D34" s="18"/>
      <c r="E34" s="18"/>
      <c r="F34" s="18"/>
    </row>
    <row r="35" spans="1:6" s="4" customFormat="1" ht="40.5" customHeight="1">
      <c r="A35" s="12" t="s">
        <v>64</v>
      </c>
      <c r="B35" s="13" t="s">
        <v>65</v>
      </c>
      <c r="C35" s="12" t="s">
        <v>36</v>
      </c>
      <c r="D35" s="18"/>
      <c r="E35" s="18"/>
      <c r="F35" s="18"/>
    </row>
    <row r="36" spans="1:6" s="4" customFormat="1" ht="40.5" customHeight="1">
      <c r="A36" s="12" t="s">
        <v>66</v>
      </c>
      <c r="B36" s="13" t="s">
        <v>67</v>
      </c>
      <c r="C36" s="12" t="s">
        <v>36</v>
      </c>
      <c r="D36" s="18"/>
      <c r="E36" s="18"/>
      <c r="F36" s="18"/>
    </row>
    <row r="37" spans="1:6" s="4" customFormat="1" ht="40.5" customHeight="1">
      <c r="A37" s="12" t="s">
        <v>68</v>
      </c>
      <c r="B37" s="13" t="s">
        <v>69</v>
      </c>
      <c r="C37" s="12"/>
      <c r="D37" s="21">
        <f>'[1]Тариф 2019'!$G$126/1000</f>
        <v>7.40255934</v>
      </c>
      <c r="E37" s="21">
        <f>'[1]Тариф 2019'!$K$126/1000</f>
        <v>2.786820669370815</v>
      </c>
      <c r="F37" s="21">
        <f>'[1]Тариф 2019'!$O$126/1000</f>
        <v>4.6745922057775005</v>
      </c>
    </row>
    <row r="38" spans="1:6" s="4" customFormat="1" ht="40.5" customHeight="1">
      <c r="A38" s="12" t="s">
        <v>70</v>
      </c>
      <c r="B38" s="13" t="s">
        <v>59</v>
      </c>
      <c r="C38" s="12" t="s">
        <v>36</v>
      </c>
      <c r="D38" s="21">
        <f>D37</f>
        <v>7.40255934</v>
      </c>
      <c r="E38" s="21">
        <f>E37</f>
        <v>2.786820669370815</v>
      </c>
      <c r="F38" s="21">
        <f>F37</f>
        <v>4.6745922057775005</v>
      </c>
    </row>
    <row r="39" spans="1:6" s="4" customFormat="1" ht="40.5" customHeight="1">
      <c r="A39" s="12" t="s">
        <v>71</v>
      </c>
      <c r="B39" s="13" t="s">
        <v>61</v>
      </c>
      <c r="C39" s="12" t="s">
        <v>36</v>
      </c>
      <c r="D39" s="18"/>
      <c r="E39" s="18"/>
      <c r="F39" s="18"/>
    </row>
    <row r="40" spans="1:6" s="4" customFormat="1" ht="54" customHeight="1">
      <c r="A40" s="12" t="s">
        <v>72</v>
      </c>
      <c r="B40" s="13" t="s">
        <v>82</v>
      </c>
      <c r="C40" s="12" t="s">
        <v>36</v>
      </c>
      <c r="D40" s="18"/>
      <c r="E40" s="18"/>
      <c r="F40" s="18"/>
    </row>
    <row r="41" spans="1:6" s="4" customFormat="1" ht="54" customHeight="1">
      <c r="A41" s="12" t="s">
        <v>73</v>
      </c>
      <c r="B41" s="13" t="s">
        <v>74</v>
      </c>
      <c r="C41" s="12"/>
      <c r="D41" s="18"/>
      <c r="E41" s="18"/>
      <c r="F41" s="18"/>
    </row>
    <row r="42" spans="1:6" s="4" customFormat="1" ht="40.5" customHeight="1">
      <c r="A42" s="12" t="s">
        <v>75</v>
      </c>
      <c r="B42" s="13" t="s">
        <v>59</v>
      </c>
      <c r="C42" s="12" t="s">
        <v>36</v>
      </c>
      <c r="D42" s="18"/>
      <c r="E42" s="18"/>
      <c r="F42" s="18"/>
    </row>
    <row r="43" spans="1:6" s="4" customFormat="1" ht="40.5" customHeight="1">
      <c r="A43" s="12" t="s">
        <v>76</v>
      </c>
      <c r="B43" s="13" t="s">
        <v>61</v>
      </c>
      <c r="C43" s="12" t="s">
        <v>36</v>
      </c>
      <c r="D43" s="18"/>
      <c r="E43" s="18"/>
      <c r="F43" s="18"/>
    </row>
    <row r="44" spans="1:6" s="4" customFormat="1" ht="54" customHeight="1">
      <c r="A44" s="12" t="s">
        <v>77</v>
      </c>
      <c r="B44" s="13" t="s">
        <v>82</v>
      </c>
      <c r="C44" s="12" t="s">
        <v>36</v>
      </c>
      <c r="D44" s="18"/>
      <c r="E44" s="18"/>
      <c r="F44" s="18"/>
    </row>
    <row r="45" spans="1:6" s="4" customFormat="1" ht="27" customHeight="1">
      <c r="A45" s="12" t="s">
        <v>78</v>
      </c>
      <c r="B45" s="13" t="s">
        <v>3</v>
      </c>
      <c r="C45" s="12" t="s">
        <v>36</v>
      </c>
      <c r="D45" s="21">
        <f>'[2]ООО СЭС 2019 год'!$D$12/1000</f>
        <v>3.9459030000000004</v>
      </c>
      <c r="E45" s="21">
        <f>'[2]ООО СЭС 2019 год'!$E$12/1000</f>
        <v>2.720120669370815</v>
      </c>
      <c r="F45" s="21">
        <f>'[2]ООО СЭС 2019 год'!$F$12/1000</f>
        <v>2.8189413700000006</v>
      </c>
    </row>
    <row r="46" spans="1:6" s="14" customFormat="1" ht="54" customHeight="1">
      <c r="A46" s="12" t="s">
        <v>79</v>
      </c>
      <c r="B46" s="13" t="s">
        <v>85</v>
      </c>
      <c r="C46" s="12" t="s">
        <v>5</v>
      </c>
      <c r="D46" s="19">
        <f>D45/D15</f>
        <v>0.029692562205553677</v>
      </c>
      <c r="E46" s="19">
        <f>E45/E15</f>
        <v>0.023535721750277846</v>
      </c>
      <c r="F46" s="19">
        <f>F45/F15</f>
        <v>0.01966278671068299</v>
      </c>
    </row>
    <row r="47" spans="1:6" s="14" customFormat="1" ht="84" customHeight="1">
      <c r="A47" s="15" t="s">
        <v>80</v>
      </c>
      <c r="B47" s="16" t="s">
        <v>86</v>
      </c>
      <c r="C47" s="15"/>
      <c r="D47" s="17"/>
      <c r="E47" s="17"/>
      <c r="F47" s="17"/>
    </row>
    <row r="48" s="6" customFormat="1" ht="17.25" customHeight="1">
      <c r="A48" s="5" t="s">
        <v>24</v>
      </c>
    </row>
    <row r="50" spans="1:6" ht="31.5" customHeight="1">
      <c r="A50" s="24" t="s">
        <v>84</v>
      </c>
      <c r="B50" s="25"/>
      <c r="C50" s="25"/>
      <c r="D50" s="25"/>
      <c r="E50" s="25"/>
      <c r="F50" s="25"/>
    </row>
    <row r="51" spans="1:6" ht="31.5" customHeight="1">
      <c r="A51" s="24" t="s">
        <v>83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0:F50"/>
    <mergeCell ref="A51:F51"/>
    <mergeCell ref="A5:F5"/>
  </mergeCells>
  <printOptions/>
  <pageMargins left="0.7874015748031497" right="0.7086614173228347" top="0.7874015748031497" bottom="0.3937007874015748" header="0.1968503937007874" footer="0.1968503937007874"/>
  <pageSetup fitToHeight="3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2016-04-12T04:55:58Z</cp:lastPrinted>
  <dcterms:created xsi:type="dcterms:W3CDTF">2014-08-15T10:06:32Z</dcterms:created>
  <dcterms:modified xsi:type="dcterms:W3CDTF">2018-04-17T10:31:36Z</dcterms:modified>
  <cp:category/>
  <cp:version/>
  <cp:contentType/>
  <cp:contentStatus/>
</cp:coreProperties>
</file>